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5" yWindow="2160" windowWidth="9375" windowHeight="4890" tabRatio="731" activeTab="1"/>
  </bookViews>
  <sheets>
    <sheet name="Entrate" sheetId="2" r:id="rId1"/>
    <sheet name="Spese" sheetId="11" r:id="rId2"/>
  </sheets>
  <calcPr calcId="125725"/>
</workbook>
</file>

<file path=xl/calcChain.xml><?xml version="1.0" encoding="utf-8"?>
<calcChain xmlns="http://schemas.openxmlformats.org/spreadsheetml/2006/main">
  <c r="BU55" i="11"/>
  <c r="BV55"/>
  <c r="BW55"/>
  <c r="BV54"/>
  <c r="BW54"/>
  <c r="BU54"/>
  <c r="BV50"/>
  <c r="BV51" s="1"/>
  <c r="BW50"/>
  <c r="BU50"/>
  <c r="BU44"/>
  <c r="BV44"/>
  <c r="BW44"/>
  <c r="BU45"/>
  <c r="BV45"/>
  <c r="BW45"/>
  <c r="BU46"/>
  <c r="BV46"/>
  <c r="BW46"/>
  <c r="BV43"/>
  <c r="BW43"/>
  <c r="BU43"/>
  <c r="BV36"/>
  <c r="BW36"/>
  <c r="BV37"/>
  <c r="BW37"/>
  <c r="BV38"/>
  <c r="BW38"/>
  <c r="BV39"/>
  <c r="BW39"/>
  <c r="BU37"/>
  <c r="BU38"/>
  <c r="BU39"/>
  <c r="BU36"/>
  <c r="BV28"/>
  <c r="BW28"/>
  <c r="BV29"/>
  <c r="BW29"/>
  <c r="BV30"/>
  <c r="BW30"/>
  <c r="BV31"/>
  <c r="BW31"/>
  <c r="BV32"/>
  <c r="BW32"/>
  <c r="BU29"/>
  <c r="BU30"/>
  <c r="BU31"/>
  <c r="BU32"/>
  <c r="BU28"/>
  <c r="BV15"/>
  <c r="BW15"/>
  <c r="BV16"/>
  <c r="BW16"/>
  <c r="BV17"/>
  <c r="BW17"/>
  <c r="BV18"/>
  <c r="BW18"/>
  <c r="BV19"/>
  <c r="BW19"/>
  <c r="BV20"/>
  <c r="BW20"/>
  <c r="BV21"/>
  <c r="BW21"/>
  <c r="BV22"/>
  <c r="BW22"/>
  <c r="BV23"/>
  <c r="BW23"/>
  <c r="BV24"/>
  <c r="BW24"/>
  <c r="BU16"/>
  <c r="BU17"/>
  <c r="BU18"/>
  <c r="BU19"/>
  <c r="BU20"/>
  <c r="BU21"/>
  <c r="BU22"/>
  <c r="BU23"/>
  <c r="BU24"/>
  <c r="BU15"/>
  <c r="BS56"/>
  <c r="BR56"/>
  <c r="BQ56"/>
  <c r="BP56"/>
  <c r="BO56"/>
  <c r="BN56"/>
  <c r="BM56"/>
  <c r="BL56"/>
  <c r="BK56"/>
  <c r="BS51"/>
  <c r="BR51"/>
  <c r="BQ51"/>
  <c r="BP51"/>
  <c r="BO51"/>
  <c r="BN51"/>
  <c r="BM51"/>
  <c r="BL51"/>
  <c r="BK51"/>
  <c r="BS47"/>
  <c r="BR47"/>
  <c r="BQ47"/>
  <c r="BP47"/>
  <c r="BO47"/>
  <c r="BN47"/>
  <c r="BM47"/>
  <c r="BL47"/>
  <c r="BK47"/>
  <c r="BS40"/>
  <c r="BR40"/>
  <c r="BQ40"/>
  <c r="BP40"/>
  <c r="BO40"/>
  <c r="BN40"/>
  <c r="BM40"/>
  <c r="BL40"/>
  <c r="BK40"/>
  <c r="BS33"/>
  <c r="BR33"/>
  <c r="BQ33"/>
  <c r="BP33"/>
  <c r="BO33"/>
  <c r="BN33"/>
  <c r="BM33"/>
  <c r="BL33"/>
  <c r="BK33"/>
  <c r="BS25"/>
  <c r="BR25"/>
  <c r="BQ25"/>
  <c r="BP25"/>
  <c r="BO25"/>
  <c r="BN25"/>
  <c r="BM25"/>
  <c r="BL25"/>
  <c r="BK25"/>
  <c r="BJ56"/>
  <c r="BI56"/>
  <c r="BH56"/>
  <c r="BG56"/>
  <c r="BF56"/>
  <c r="BE56"/>
  <c r="BD56"/>
  <c r="BC56"/>
  <c r="BB56"/>
  <c r="BA56"/>
  <c r="AZ56"/>
  <c r="AY56"/>
  <c r="AX56"/>
  <c r="AW56"/>
  <c r="AV56"/>
  <c r="BJ51"/>
  <c r="BI51"/>
  <c r="BH51"/>
  <c r="BG51"/>
  <c r="BF51"/>
  <c r="BE51"/>
  <c r="BD51"/>
  <c r="BC51"/>
  <c r="BB51"/>
  <c r="BA51"/>
  <c r="AZ51"/>
  <c r="AY51"/>
  <c r="AX51"/>
  <c r="AW51"/>
  <c r="AV51"/>
  <c r="BJ47"/>
  <c r="BI47"/>
  <c r="BH47"/>
  <c r="BG47"/>
  <c r="BF47"/>
  <c r="BE47"/>
  <c r="BD47"/>
  <c r="BC47"/>
  <c r="BB47"/>
  <c r="BA47"/>
  <c r="AZ47"/>
  <c r="AY47"/>
  <c r="AX47"/>
  <c r="AW47"/>
  <c r="AV47"/>
  <c r="BJ40"/>
  <c r="BI40"/>
  <c r="BH40"/>
  <c r="BG40"/>
  <c r="BF40"/>
  <c r="BE40"/>
  <c r="BD40"/>
  <c r="BC40"/>
  <c r="BB40"/>
  <c r="BA40"/>
  <c r="AZ40"/>
  <c r="AY40"/>
  <c r="AX40"/>
  <c r="AW40"/>
  <c r="AV40"/>
  <c r="BJ33"/>
  <c r="BI33"/>
  <c r="BH33"/>
  <c r="BG33"/>
  <c r="BF33"/>
  <c r="BE33"/>
  <c r="BD33"/>
  <c r="BC33"/>
  <c r="BB33"/>
  <c r="BA33"/>
  <c r="AZ33"/>
  <c r="AY33"/>
  <c r="AX33"/>
  <c r="AW33"/>
  <c r="AV33"/>
  <c r="BJ25"/>
  <c r="BI25"/>
  <c r="BH25"/>
  <c r="BG25"/>
  <c r="BF25"/>
  <c r="BE25"/>
  <c r="BD25"/>
  <c r="BC25"/>
  <c r="BB25"/>
  <c r="BA25"/>
  <c r="AZ25"/>
  <c r="AY25"/>
  <c r="AX25"/>
  <c r="AW25"/>
  <c r="AV25"/>
  <c r="AU56"/>
  <c r="AT56"/>
  <c r="AS56"/>
  <c r="AR56"/>
  <c r="AQ56"/>
  <c r="AP56"/>
  <c r="AO56"/>
  <c r="AN56"/>
  <c r="AM56"/>
  <c r="AL56"/>
  <c r="AK56"/>
  <c r="AJ56"/>
  <c r="AI56"/>
  <c r="AH56"/>
  <c r="AG56"/>
  <c r="AU51"/>
  <c r="AT51"/>
  <c r="AS51"/>
  <c r="AR51"/>
  <c r="AQ51"/>
  <c r="AP51"/>
  <c r="AO51"/>
  <c r="AN51"/>
  <c r="AM51"/>
  <c r="AL51"/>
  <c r="AK51"/>
  <c r="AJ51"/>
  <c r="AI51"/>
  <c r="AH51"/>
  <c r="AG51"/>
  <c r="AU47"/>
  <c r="AT47"/>
  <c r="AS47"/>
  <c r="AR47"/>
  <c r="AQ47"/>
  <c r="AP47"/>
  <c r="AO47"/>
  <c r="AN47"/>
  <c r="AM47"/>
  <c r="AL47"/>
  <c r="AK47"/>
  <c r="AJ47"/>
  <c r="AI47"/>
  <c r="AH47"/>
  <c r="AG47"/>
  <c r="AU40"/>
  <c r="AT40"/>
  <c r="AS40"/>
  <c r="AR40"/>
  <c r="AQ40"/>
  <c r="AP40"/>
  <c r="AO40"/>
  <c r="AN40"/>
  <c r="AM40"/>
  <c r="AL40"/>
  <c r="AK40"/>
  <c r="AJ40"/>
  <c r="AI40"/>
  <c r="AH40"/>
  <c r="AG40"/>
  <c r="AU33"/>
  <c r="AT33"/>
  <c r="AS33"/>
  <c r="AR33"/>
  <c r="AQ33"/>
  <c r="AP33"/>
  <c r="AO33"/>
  <c r="AN33"/>
  <c r="AM33"/>
  <c r="AL33"/>
  <c r="AK33"/>
  <c r="AJ33"/>
  <c r="AI33"/>
  <c r="AH33"/>
  <c r="AG33"/>
  <c r="AU25"/>
  <c r="AT25"/>
  <c r="AS25"/>
  <c r="AR25"/>
  <c r="AQ25"/>
  <c r="AP25"/>
  <c r="AO25"/>
  <c r="AN25"/>
  <c r="AM25"/>
  <c r="AL25"/>
  <c r="AK25"/>
  <c r="AJ25"/>
  <c r="AI25"/>
  <c r="AH25"/>
  <c r="AG25"/>
  <c r="AF56"/>
  <c r="AE56"/>
  <c r="AD56"/>
  <c r="AC56"/>
  <c r="AB56"/>
  <c r="AA56"/>
  <c r="Z56"/>
  <c r="Y56"/>
  <c r="X56"/>
  <c r="W56"/>
  <c r="V56"/>
  <c r="U56"/>
  <c r="T56"/>
  <c r="S56"/>
  <c r="R56"/>
  <c r="AF51"/>
  <c r="AE51"/>
  <c r="AD51"/>
  <c r="AC51"/>
  <c r="AB51"/>
  <c r="AA51"/>
  <c r="Z51"/>
  <c r="Y51"/>
  <c r="X51"/>
  <c r="W51"/>
  <c r="V51"/>
  <c r="U51"/>
  <c r="T51"/>
  <c r="S51"/>
  <c r="R51"/>
  <c r="AF47"/>
  <c r="AE47"/>
  <c r="AD47"/>
  <c r="AC47"/>
  <c r="AB47"/>
  <c r="AA47"/>
  <c r="Z47"/>
  <c r="Y47"/>
  <c r="X47"/>
  <c r="W47"/>
  <c r="V47"/>
  <c r="U47"/>
  <c r="T47"/>
  <c r="S47"/>
  <c r="R47"/>
  <c r="AF40"/>
  <c r="AE40"/>
  <c r="AD40"/>
  <c r="AC40"/>
  <c r="AB40"/>
  <c r="AA40"/>
  <c r="Z40"/>
  <c r="Y40"/>
  <c r="X40"/>
  <c r="W40"/>
  <c r="V40"/>
  <c r="U40"/>
  <c r="T40"/>
  <c r="S40"/>
  <c r="R40"/>
  <c r="AF33"/>
  <c r="AE33"/>
  <c r="AD33"/>
  <c r="AC33"/>
  <c r="AB33"/>
  <c r="AA33"/>
  <c r="Z33"/>
  <c r="Y33"/>
  <c r="X33"/>
  <c r="W33"/>
  <c r="V33"/>
  <c r="U33"/>
  <c r="T33"/>
  <c r="S33"/>
  <c r="R33"/>
  <c r="AF25"/>
  <c r="AE25"/>
  <c r="AD25"/>
  <c r="AC25"/>
  <c r="AB25"/>
  <c r="AA25"/>
  <c r="Z25"/>
  <c r="Y25"/>
  <c r="X25"/>
  <c r="W25"/>
  <c r="V25"/>
  <c r="U25"/>
  <c r="T25"/>
  <c r="S25"/>
  <c r="R25"/>
  <c r="Q56"/>
  <c r="P56"/>
  <c r="O56"/>
  <c r="N56"/>
  <c r="M56"/>
  <c r="L56"/>
  <c r="K56"/>
  <c r="J56"/>
  <c r="I56"/>
  <c r="H56"/>
  <c r="G56"/>
  <c r="F56"/>
  <c r="E56"/>
  <c r="D56"/>
  <c r="C56"/>
  <c r="Q51"/>
  <c r="P51"/>
  <c r="O51"/>
  <c r="N51"/>
  <c r="M51"/>
  <c r="L51"/>
  <c r="K51"/>
  <c r="J51"/>
  <c r="I51"/>
  <c r="H51"/>
  <c r="G51"/>
  <c r="F51"/>
  <c r="E51"/>
  <c r="D51"/>
  <c r="C51"/>
  <c r="Q33"/>
  <c r="P33"/>
  <c r="O33"/>
  <c r="N33"/>
  <c r="M33"/>
  <c r="L33"/>
  <c r="K33"/>
  <c r="J33"/>
  <c r="I33"/>
  <c r="H33"/>
  <c r="G33"/>
  <c r="F33"/>
  <c r="E33"/>
  <c r="D33"/>
  <c r="C33"/>
  <c r="D67" i="2"/>
  <c r="C67"/>
  <c r="D62"/>
  <c r="C62"/>
  <c r="D44"/>
  <c r="C44"/>
  <c r="A55" i="11"/>
  <c r="Q47"/>
  <c r="P47"/>
  <c r="O47"/>
  <c r="N47"/>
  <c r="M47"/>
  <c r="L47"/>
  <c r="K47"/>
  <c r="J47"/>
  <c r="I47"/>
  <c r="H47"/>
  <c r="G47"/>
  <c r="F47"/>
  <c r="E47"/>
  <c r="D47"/>
  <c r="C47"/>
  <c r="A44"/>
  <c r="A45"/>
  <c r="A46"/>
  <c r="Q40"/>
  <c r="P40"/>
  <c r="O40"/>
  <c r="N40"/>
  <c r="M40"/>
  <c r="L40"/>
  <c r="K40"/>
  <c r="J40"/>
  <c r="I40"/>
  <c r="H40"/>
  <c r="G40"/>
  <c r="F40"/>
  <c r="E40"/>
  <c r="D40"/>
  <c r="C40"/>
  <c r="A37"/>
  <c r="A38"/>
  <c r="A39"/>
  <c r="A29"/>
  <c r="A30"/>
  <c r="A31"/>
  <c r="A32"/>
  <c r="A16"/>
  <c r="A17"/>
  <c r="A18"/>
  <c r="A19"/>
  <c r="A20"/>
  <c r="A21"/>
  <c r="A22"/>
  <c r="A23"/>
  <c r="A24"/>
  <c r="D58" i="2"/>
  <c r="C58"/>
  <c r="D51"/>
  <c r="C51"/>
  <c r="D5" i="11"/>
  <c r="Q25"/>
  <c r="P25"/>
  <c r="O25"/>
  <c r="N25"/>
  <c r="M25"/>
  <c r="L25"/>
  <c r="K25"/>
  <c r="J25"/>
  <c r="I25"/>
  <c r="H25"/>
  <c r="G25"/>
  <c r="F25"/>
  <c r="E25"/>
  <c r="D25"/>
  <c r="C25"/>
  <c r="D36" i="2"/>
  <c r="C36"/>
  <c r="D28"/>
  <c r="C28"/>
  <c r="D20"/>
  <c r="C20"/>
  <c r="BV40" i="11"/>
  <c r="BW51"/>
  <c r="BU51"/>
  <c r="BW56"/>
  <c r="BV56" l="1"/>
  <c r="BU56"/>
  <c r="O57"/>
  <c r="J57"/>
  <c r="F57"/>
  <c r="G57"/>
  <c r="C57"/>
  <c r="BW47"/>
  <c r="BV47"/>
  <c r="BU47"/>
  <c r="M57"/>
  <c r="H57"/>
  <c r="BW40"/>
  <c r="K57"/>
  <c r="BU40"/>
  <c r="P57"/>
  <c r="L57"/>
  <c r="D57"/>
  <c r="BO57"/>
  <c r="BK57"/>
  <c r="AB57"/>
  <c r="W57"/>
  <c r="S57"/>
  <c r="E57"/>
  <c r="BS57"/>
  <c r="AW57"/>
  <c r="AO57"/>
  <c r="X57"/>
  <c r="Q57"/>
  <c r="N57"/>
  <c r="BF57"/>
  <c r="BD57"/>
  <c r="AX57"/>
  <c r="AU57"/>
  <c r="AS57"/>
  <c r="AM57"/>
  <c r="BW33"/>
  <c r="AK57"/>
  <c r="AF57"/>
  <c r="Z57"/>
  <c r="V57"/>
  <c r="T57"/>
  <c r="I57"/>
  <c r="BJ57"/>
  <c r="BI57"/>
  <c r="AZ57"/>
  <c r="AV57"/>
  <c r="AQ57"/>
  <c r="AN57"/>
  <c r="AG57"/>
  <c r="AE57"/>
  <c r="BU33"/>
  <c r="AC57"/>
  <c r="BV33"/>
  <c r="Y57"/>
  <c r="U57"/>
  <c r="R57"/>
  <c r="BR57"/>
  <c r="BQ57"/>
  <c r="BP57"/>
  <c r="BN57"/>
  <c r="BM57"/>
  <c r="BL57"/>
  <c r="BH57"/>
  <c r="BG57"/>
  <c r="BE57"/>
  <c r="BC57"/>
  <c r="BB57"/>
  <c r="BA57"/>
  <c r="AY57"/>
  <c r="AT57"/>
  <c r="AR57"/>
  <c r="AP57"/>
  <c r="AL57"/>
  <c r="AJ57"/>
  <c r="AI57"/>
  <c r="AH57"/>
  <c r="AD57"/>
  <c r="AA57"/>
  <c r="BW25"/>
  <c r="BU25"/>
  <c r="BV25"/>
  <c r="D68" i="2"/>
  <c r="D69" s="1"/>
  <c r="C68"/>
  <c r="C69" s="1"/>
  <c r="BW57" i="11" l="1"/>
  <c r="BU57"/>
  <c r="BV57"/>
</calcChain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<sst xmlns="http://schemas.openxmlformats.org/spreadsheetml/2006/main" count="211" uniqueCount="134">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</sst>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20"/>
      <color indexed="8"/>
      <name val="Calibri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BAFF8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3" xfId="1" applyFont="1" applyFill="1" applyBorder="1" applyAlignment="1" applyProtection="1">
      <alignment vertical="center"/>
    </xf>
    <xf numFmtId="43" fontId="0" fillId="0" borderId="0" xfId="1" applyFont="1" applyFill="1" applyBorder="1" applyAlignment="1" applyProtection="1">
      <alignment vertical="center"/>
    </xf>
    <xf numFmtId="0" fontId="0" fillId="3" borderId="3" xfId="0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43" fontId="2" fillId="3" borderId="3" xfId="1" applyFont="1" applyFill="1" applyBorder="1" applyAlignment="1" applyProtection="1">
      <alignment vertical="center"/>
    </xf>
    <xf numFmtId="0" fontId="8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3" fontId="0" fillId="0" borderId="4" xfId="1" applyFont="1" applyFill="1" applyBorder="1" applyAlignment="1" applyProtection="1">
      <alignment vertical="center"/>
    </xf>
    <xf numFmtId="0" fontId="6" fillId="3" borderId="0" xfId="0" applyFont="1" applyFill="1" applyBorder="1" applyAlignment="1">
      <alignment vertical="center"/>
    </xf>
    <xf numFmtId="43" fontId="2" fillId="3" borderId="4" xfId="1" applyFont="1" applyFill="1" applyBorder="1" applyAlignment="1" applyProtection="1">
      <alignment vertical="center"/>
    </xf>
    <xf numFmtId="43" fontId="5" fillId="0" borderId="5" xfId="1" applyFont="1" applyFill="1" applyBorder="1" applyAlignment="1" applyProtection="1">
      <alignment vertical="center" wrapText="1"/>
    </xf>
    <xf numFmtId="0" fontId="0" fillId="0" borderId="5" xfId="0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43" fontId="3" fillId="3" borderId="3" xfId="1" applyFont="1" applyFill="1" applyBorder="1" applyAlignment="1" applyProtection="1">
      <alignment vertical="center"/>
    </xf>
    <xf numFmtId="43" fontId="3" fillId="0" borderId="0" xfId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9" fillId="0" borderId="3" xfId="0" applyFont="1" applyBorder="1"/>
    <xf numFmtId="0" fontId="7" fillId="0" borderId="3" xfId="0" applyFont="1" applyBorder="1" applyAlignment="1">
      <alignment vertical="top" wrapText="1"/>
    </xf>
    <xf numFmtId="43" fontId="0" fillId="0" borderId="3" xfId="1" applyFont="1" applyFill="1" applyBorder="1" applyAlignment="1" applyProtection="1"/>
    <xf numFmtId="43" fontId="2" fillId="3" borderId="3" xfId="1" applyFont="1" applyFill="1" applyBorder="1" applyAlignment="1" applyProtection="1"/>
    <xf numFmtId="0" fontId="5" fillId="3" borderId="6" xfId="0" applyFont="1" applyFill="1" applyBorder="1" applyAlignment="1">
      <alignment vertical="top" wrapText="1"/>
    </xf>
    <xf numFmtId="43" fontId="3" fillId="3" borderId="6" xfId="1" applyFont="1" applyFill="1" applyBorder="1" applyAlignment="1" applyProtection="1"/>
    <xf numFmtId="0" fontId="3" fillId="0" borderId="0" xfId="0" applyFont="1"/>
    <xf numFmtId="0" fontId="5" fillId="0" borderId="1" xfId="0" applyFont="1" applyBorder="1" applyAlignment="1">
      <alignment vertical="top" wrapText="1"/>
    </xf>
    <xf numFmtId="43" fontId="0" fillId="0" borderId="1" xfId="1" applyFont="1" applyFill="1" applyBorder="1" applyAlignment="1" applyProtection="1"/>
    <xf numFmtId="0" fontId="0" fillId="3" borderId="7" xfId="0" applyFill="1" applyBorder="1"/>
    <xf numFmtId="0" fontId="5" fillId="3" borderId="7" xfId="0" applyFont="1" applyFill="1" applyBorder="1" applyAlignment="1">
      <alignment vertical="center" wrapText="1"/>
    </xf>
    <xf numFmtId="43" fontId="3" fillId="3" borderId="7" xfId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3" borderId="6" xfId="0" applyFont="1" applyFill="1" applyBorder="1" applyAlignment="1">
      <alignment horizontal="center" vertical="top"/>
    </xf>
    <xf numFmtId="0" fontId="0" fillId="0" borderId="16" xfId="0" applyBorder="1"/>
    <xf numFmtId="0" fontId="5" fillId="0" borderId="16" xfId="0" applyFont="1" applyBorder="1" applyAlignment="1">
      <alignment vertical="top" wrapText="1"/>
    </xf>
    <xf numFmtId="43" fontId="0" fillId="0" borderId="16" xfId="1" applyFont="1" applyFill="1" applyBorder="1" applyAlignment="1" applyProtection="1"/>
    <xf numFmtId="0" fontId="0" fillId="0" borderId="17" xfId="0" applyBorder="1"/>
    <xf numFmtId="0" fontId="9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topLeftCell="A25" zoomScaleNormal="100" workbookViewId="0">
      <selection activeCell="C24" sqref="C24"/>
    </sheetView>
  </sheetViews>
  <sheetFormatPr defaultRowHeight="12.75"/>
  <cols>
    <col min="1" max="1" width="16.5703125" customWidth="1"/>
    <col min="2" max="2" width="72.28515625" customWidth="1"/>
    <col min="3" max="3" width="26" customWidth="1"/>
    <col min="4" max="4" width="28" customWidth="1"/>
    <col min="5" max="5" width="28" style="2" customWidth="1"/>
    <col min="6" max="6" width="25.28515625" style="2" customWidth="1"/>
  </cols>
  <sheetData>
    <row r="1" spans="1:6" ht="40.5" customHeight="1">
      <c r="B1" s="79"/>
      <c r="C1" s="80"/>
      <c r="D1" s="80"/>
      <c r="E1"/>
      <c r="F1"/>
    </row>
    <row r="2" spans="1:6">
      <c r="A2" s="78" t="s">
        <v>6</v>
      </c>
      <c r="B2" s="78"/>
      <c r="C2" s="78"/>
      <c r="D2" s="78"/>
      <c r="E2"/>
      <c r="F2"/>
    </row>
    <row r="3" spans="1:6">
      <c r="E3"/>
      <c r="F3"/>
    </row>
    <row r="4" spans="1:6" ht="18.75">
      <c r="A4" s="3" t="s">
        <v>0</v>
      </c>
    </row>
    <row r="5" spans="1:6" ht="18.75">
      <c r="A5" s="3"/>
      <c r="B5" s="40" t="s">
        <v>131</v>
      </c>
      <c r="C5" s="41">
        <v>2020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>
      <c r="A8" s="43"/>
      <c r="B8" s="47" t="s">
        <v>8</v>
      </c>
      <c r="C8" s="7">
        <v>22980</v>
      </c>
      <c r="D8" s="46"/>
      <c r="E8" s="6"/>
      <c r="F8" s="6"/>
    </row>
    <row r="9" spans="1:6">
      <c r="A9" s="43"/>
      <c r="B9" s="49" t="s">
        <v>10</v>
      </c>
      <c r="C9" s="7">
        <v>0</v>
      </c>
      <c r="D9" s="46"/>
      <c r="E9" s="6"/>
      <c r="F9" s="6"/>
    </row>
    <row r="10" spans="1:6">
      <c r="A10" s="43"/>
      <c r="B10" s="49" t="s">
        <v>11</v>
      </c>
      <c r="C10" s="7">
        <v>222913.42</v>
      </c>
      <c r="D10" s="46"/>
      <c r="E10" s="6"/>
      <c r="F10" s="6"/>
    </row>
    <row r="11" spans="1:6">
      <c r="A11" s="43"/>
      <c r="B11" s="49" t="s">
        <v>12</v>
      </c>
      <c r="C11" s="7"/>
      <c r="D11" s="7">
        <v>1808994.02</v>
      </c>
      <c r="E11" s="6"/>
      <c r="F11" s="6"/>
    </row>
    <row r="12" spans="1:6">
      <c r="A12" s="43"/>
      <c r="B12" s="50"/>
      <c r="C12" s="7"/>
      <c r="D12" s="46"/>
      <c r="E12" s="6"/>
      <c r="F12" s="6"/>
    </row>
    <row r="13" spans="1:6">
      <c r="A13" s="51" t="s">
        <v>13</v>
      </c>
      <c r="B13" s="49" t="s">
        <v>14</v>
      </c>
      <c r="C13" s="45"/>
      <c r="D13" s="46"/>
      <c r="E13" s="6"/>
      <c r="F13" s="6"/>
    </row>
    <row r="14" spans="1:6">
      <c r="A14" s="52">
        <v>10101</v>
      </c>
      <c r="B14" s="53" t="s">
        <v>15</v>
      </c>
      <c r="C14" s="7">
        <v>0</v>
      </c>
      <c r="D14" s="7">
        <v>0</v>
      </c>
      <c r="E14" s="8"/>
      <c r="F14" s="8"/>
    </row>
    <row r="15" spans="1:6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>
      <c r="A17" s="52">
        <v>10104</v>
      </c>
      <c r="B17" s="53" t="s">
        <v>18</v>
      </c>
      <c r="C17" s="7">
        <v>0</v>
      </c>
      <c r="D17" s="7">
        <v>0</v>
      </c>
      <c r="E17" s="8"/>
      <c r="F17" s="8"/>
    </row>
    <row r="18" spans="1:6">
      <c r="A18" s="52">
        <v>10301</v>
      </c>
      <c r="B18" s="53" t="s">
        <v>19</v>
      </c>
      <c r="C18" s="7">
        <v>0</v>
      </c>
      <c r="D18" s="7">
        <v>0</v>
      </c>
      <c r="E18" s="8"/>
      <c r="F18" s="8"/>
    </row>
    <row r="19" spans="1:6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0</v>
      </c>
      <c r="D20" s="11">
        <f>SUM(D14:D19)</f>
        <v>0</v>
      </c>
      <c r="E20" s="8"/>
      <c r="F20" s="8"/>
    </row>
    <row r="21" spans="1:6">
      <c r="A21" s="5"/>
      <c r="B21" s="6"/>
      <c r="C21" s="14"/>
      <c r="D21" s="14"/>
      <c r="E21" s="8"/>
      <c r="F21" s="8"/>
    </row>
    <row r="22" spans="1:6">
      <c r="A22" s="55" t="s">
        <v>22</v>
      </c>
      <c r="B22" s="49" t="s">
        <v>23</v>
      </c>
      <c r="C22" s="7"/>
      <c r="D22" s="46"/>
      <c r="E22" s="6"/>
      <c r="F22" s="6"/>
    </row>
    <row r="23" spans="1:6">
      <c r="A23" s="52">
        <v>20101</v>
      </c>
      <c r="B23" s="53" t="s">
        <v>24</v>
      </c>
      <c r="C23" s="7">
        <v>16369962.039999999</v>
      </c>
      <c r="D23" s="7">
        <v>23444488.93</v>
      </c>
      <c r="E23" s="8"/>
      <c r="F23" s="8"/>
    </row>
    <row r="24" spans="1:6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>
      <c r="A25" s="52">
        <v>20103</v>
      </c>
      <c r="B25" s="53" t="s">
        <v>26</v>
      </c>
      <c r="C25" s="7">
        <v>145321.51999999999</v>
      </c>
      <c r="D25" s="7">
        <v>218561.63</v>
      </c>
      <c r="E25" s="8"/>
      <c r="F25" s="8"/>
    </row>
    <row r="26" spans="1:6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16515283.559999999</v>
      </c>
      <c r="D28" s="16">
        <f>SUM(D23:D27)</f>
        <v>23663050.559999999</v>
      </c>
      <c r="E28" s="8"/>
      <c r="F28" s="8"/>
    </row>
    <row r="29" spans="1:6">
      <c r="A29" s="5"/>
      <c r="B29" s="6"/>
      <c r="C29" s="14"/>
      <c r="D29" s="14"/>
      <c r="E29" s="8"/>
      <c r="F29" s="8"/>
    </row>
    <row r="30" spans="1:6">
      <c r="A30" s="59" t="s">
        <v>30</v>
      </c>
      <c r="B30" s="49" t="s">
        <v>31</v>
      </c>
      <c r="C30" s="7"/>
      <c r="D30" s="7"/>
      <c r="E30" s="8"/>
      <c r="F30" s="8"/>
    </row>
    <row r="31" spans="1:6">
      <c r="A31" s="52">
        <v>30100</v>
      </c>
      <c r="B31" s="53" t="s">
        <v>32</v>
      </c>
      <c r="C31" s="7">
        <v>69791</v>
      </c>
      <c r="D31" s="7">
        <v>69791</v>
      </c>
      <c r="E31" s="8"/>
      <c r="F31" s="8"/>
    </row>
    <row r="32" spans="1:6">
      <c r="A32" s="57">
        <v>30200</v>
      </c>
      <c r="B32" s="56" t="s">
        <v>33</v>
      </c>
      <c r="C32" s="7">
        <v>2002500</v>
      </c>
      <c r="D32" s="7">
        <v>2011995.3</v>
      </c>
      <c r="E32" s="8"/>
      <c r="F32" s="8"/>
    </row>
    <row r="33" spans="1:6">
      <c r="A33" s="57">
        <v>30300</v>
      </c>
      <c r="B33" s="56" t="s">
        <v>34</v>
      </c>
      <c r="C33" s="7">
        <v>0</v>
      </c>
      <c r="D33" s="7">
        <v>0</v>
      </c>
      <c r="E33" s="8"/>
      <c r="F33" s="8"/>
    </row>
    <row r="34" spans="1:6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>
      <c r="A35" s="52">
        <v>30500</v>
      </c>
      <c r="B35" s="53" t="s">
        <v>36</v>
      </c>
      <c r="C35" s="7">
        <v>201000</v>
      </c>
      <c r="D35" s="7">
        <v>238675.29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2273291</v>
      </c>
      <c r="D36" s="11">
        <f>SUM(D31:D35)</f>
        <v>2320461.59</v>
      </c>
      <c r="E36" s="8"/>
      <c r="F36" s="8"/>
    </row>
    <row r="37" spans="1:6">
      <c r="A37" s="12"/>
      <c r="B37" s="13"/>
      <c r="C37" s="14"/>
      <c r="D37" s="14"/>
      <c r="E37" s="8"/>
      <c r="F37" s="8"/>
    </row>
    <row r="38" spans="1:6">
      <c r="A38" s="59" t="s">
        <v>38</v>
      </c>
      <c r="B38" s="47" t="s">
        <v>39</v>
      </c>
      <c r="C38" s="17"/>
      <c r="D38" s="18"/>
      <c r="E38" s="6"/>
      <c r="F38" s="6"/>
    </row>
    <row r="39" spans="1:6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>
      <c r="A40" s="52">
        <v>40200</v>
      </c>
      <c r="B40" s="53" t="s">
        <v>41</v>
      </c>
      <c r="C40" s="7">
        <v>722139.36</v>
      </c>
      <c r="D40" s="7">
        <v>1292558.21</v>
      </c>
      <c r="E40" s="8"/>
      <c r="F40" s="8"/>
    </row>
    <row r="41" spans="1:6">
      <c r="A41" s="52">
        <v>40300</v>
      </c>
      <c r="B41" s="53" t="s">
        <v>42</v>
      </c>
      <c r="C41" s="7">
        <v>0</v>
      </c>
      <c r="D41" s="7">
        <v>0</v>
      </c>
      <c r="E41" s="8"/>
      <c r="F41" s="8"/>
    </row>
    <row r="42" spans="1:6">
      <c r="A42" s="52">
        <v>40400</v>
      </c>
      <c r="B42" s="53" t="s">
        <v>43</v>
      </c>
      <c r="C42" s="7">
        <v>0</v>
      </c>
      <c r="D42" s="7">
        <v>0</v>
      </c>
      <c r="E42" s="8"/>
      <c r="F42" s="8"/>
    </row>
    <row r="43" spans="1:6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722139.36</v>
      </c>
      <c r="D44" s="11">
        <f>SUM(D39:D43)</f>
        <v>1292558.21</v>
      </c>
      <c r="E44" s="8"/>
      <c r="F44" s="8"/>
    </row>
    <row r="45" spans="1:6">
      <c r="A45" s="5"/>
      <c r="B45" s="6"/>
      <c r="C45" s="14"/>
      <c r="D45" s="14"/>
      <c r="E45" s="8"/>
      <c r="F45" s="8"/>
    </row>
    <row r="46" spans="1:6">
      <c r="A46" s="59" t="s">
        <v>46</v>
      </c>
      <c r="B46" s="47" t="s">
        <v>47</v>
      </c>
      <c r="C46" s="17"/>
      <c r="D46" s="18"/>
      <c r="E46" s="6"/>
      <c r="F46" s="6"/>
    </row>
    <row r="47" spans="1:6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>
      <c r="A52" s="5"/>
      <c r="B52" s="6"/>
      <c r="C52" s="14"/>
      <c r="D52" s="14"/>
      <c r="E52" s="8"/>
      <c r="F52" s="8"/>
    </row>
    <row r="53" spans="1:6">
      <c r="A53" s="59" t="s">
        <v>53</v>
      </c>
      <c r="B53" s="47" t="s">
        <v>54</v>
      </c>
      <c r="C53" s="17"/>
      <c r="D53" s="18"/>
      <c r="E53" s="6"/>
      <c r="F53" s="6"/>
    </row>
    <row r="54" spans="1:6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>
      <c r="A59" s="5"/>
      <c r="B59" s="6"/>
      <c r="C59" s="14"/>
      <c r="D59" s="14"/>
      <c r="E59" s="8"/>
      <c r="F59" s="8"/>
    </row>
    <row r="60" spans="1:6">
      <c r="A60" s="59" t="s">
        <v>56</v>
      </c>
      <c r="B60" s="47" t="s">
        <v>57</v>
      </c>
      <c r="C60" s="17"/>
      <c r="D60" s="18"/>
      <c r="E60" s="6"/>
      <c r="F60" s="6"/>
    </row>
    <row r="61" spans="1:6">
      <c r="A61" s="52">
        <v>70100</v>
      </c>
      <c r="B61" s="53" t="s">
        <v>58</v>
      </c>
      <c r="C61" s="7">
        <v>800000</v>
      </c>
      <c r="D61" s="7">
        <v>800000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800000</v>
      </c>
      <c r="D62" s="11">
        <f>SUM(D61)</f>
        <v>800000</v>
      </c>
      <c r="E62" s="8"/>
      <c r="F62" s="8"/>
    </row>
    <row r="63" spans="1:6">
      <c r="A63" s="5"/>
      <c r="B63" s="6"/>
      <c r="C63" s="14"/>
      <c r="D63" s="14"/>
      <c r="E63" s="8"/>
      <c r="F63" s="8"/>
    </row>
    <row r="64" spans="1:6">
      <c r="A64" s="59" t="s">
        <v>60</v>
      </c>
      <c r="B64" s="47" t="s">
        <v>61</v>
      </c>
      <c r="C64" s="17"/>
      <c r="D64" s="18"/>
      <c r="E64" s="6"/>
      <c r="F64" s="6"/>
    </row>
    <row r="65" spans="1:6">
      <c r="A65" s="52">
        <v>90100</v>
      </c>
      <c r="B65" s="53" t="s">
        <v>62</v>
      </c>
      <c r="C65" s="7">
        <v>1585000</v>
      </c>
      <c r="D65" s="7">
        <v>1585000</v>
      </c>
      <c r="E65" s="8"/>
      <c r="F65" s="8"/>
    </row>
    <row r="66" spans="1:6">
      <c r="A66" s="52">
        <v>90200</v>
      </c>
      <c r="B66" s="53" t="s">
        <v>63</v>
      </c>
      <c r="C66" s="7">
        <v>350000</v>
      </c>
      <c r="D66" s="7">
        <v>350000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1935000</v>
      </c>
      <c r="D67" s="11">
        <f>SUM(D65:D66)</f>
        <v>1935000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22245713.919999998</v>
      </c>
      <c r="D68" s="20">
        <f>+D20+D28+D36+D44+D51+D58+D62+D67</f>
        <v>30011070.359999999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22491607.34</v>
      </c>
      <c r="D69" s="20">
        <f>+D68+D11</f>
        <v>31820064.379999999</v>
      </c>
      <c r="E69" s="21"/>
      <c r="F69" s="21"/>
    </row>
    <row r="70" spans="1:6">
      <c r="A70" s="22"/>
      <c r="B70" s="22"/>
      <c r="C70" s="22"/>
      <c r="D70" s="22"/>
      <c r="E70" s="6"/>
      <c r="F70" s="6"/>
    </row>
  </sheetData>
  <mergeCells count="2">
    <mergeCell ref="A2:D2"/>
    <mergeCell ref="B1:D1"/>
  </mergeCells>
  <phoneticPr fontId="0" type="noConversion"/>
  <printOptions gridLinesSet="0"/>
  <pageMargins left="0.70866141732283472" right="0.70866141732283472" top="0" bottom="0.74803149606299213" header="0.31496062992125984" footer="0.31496062992125984"/>
  <pageSetup paperSize="9" scale="57" orientation="landscape" horizontalDpi="300" verticalDpi="300" r:id="rId1"/>
  <headerFooter alignWithMargins="0"/>
  <legacyDrawing r:id="rId2"/>
  <controls>
    <control shapeId="2049" r:id="rId3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zoomScaleNormal="100" workbookViewId="0">
      <selection activeCell="D5" sqref="D5"/>
    </sheetView>
  </sheetViews>
  <sheetFormatPr defaultRowHeight="12.75"/>
  <cols>
    <col min="1" max="1" width="6" customWidth="1"/>
    <col min="2" max="2" width="55.5703125" customWidth="1"/>
    <col min="3" max="75" width="18.7109375" customWidth="1"/>
  </cols>
  <sheetData>
    <row r="1" spans="1:75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1:75">
      <c r="C3" s="78" t="s">
        <v>6</v>
      </c>
      <c r="D3" s="78"/>
      <c r="E3" s="78"/>
      <c r="F3" s="78"/>
    </row>
    <row r="4" spans="1:75" ht="18.75">
      <c r="B4" s="3" t="s">
        <v>132</v>
      </c>
    </row>
    <row r="5" spans="1:75" ht="18.75">
      <c r="B5" s="40"/>
      <c r="C5" s="40" t="s">
        <v>131</v>
      </c>
      <c r="D5" s="3">
        <f>Entrate!C5</f>
        <v>2020</v>
      </c>
      <c r="G5" s="3"/>
    </row>
    <row r="6" spans="1:75" ht="18.75">
      <c r="B6" s="3"/>
      <c r="G6" s="3"/>
    </row>
    <row r="7" spans="1:75" ht="12.75" customHeight="1">
      <c r="A7" s="76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3" customFormat="1" ht="58.5" customHeight="1">
      <c r="A8" s="24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1556135</v>
      </c>
      <c r="D15" s="30">
        <v>0</v>
      </c>
      <c r="E15" s="30">
        <v>2015831.66</v>
      </c>
      <c r="F15" s="30">
        <v>0</v>
      </c>
      <c r="G15" s="30">
        <v>0</v>
      </c>
      <c r="H15" s="30">
        <v>0</v>
      </c>
      <c r="I15" s="30">
        <v>1985353.75</v>
      </c>
      <c r="J15" s="30">
        <v>0</v>
      </c>
      <c r="K15" s="30">
        <v>2450504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33717.800000000003</v>
      </c>
      <c r="Y15" s="30">
        <v>0</v>
      </c>
      <c r="Z15" s="30">
        <v>42723.79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93475</v>
      </c>
      <c r="AH15" s="30">
        <v>0</v>
      </c>
      <c r="AI15" s="30">
        <v>128376.61</v>
      </c>
      <c r="AJ15" s="30">
        <v>244415.48</v>
      </c>
      <c r="AK15" s="30">
        <v>0</v>
      </c>
      <c r="AL15" s="30">
        <v>312164.26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3913097.03</v>
      </c>
      <c r="BV15" s="31">
        <f t="shared" ref="BV15:BW24" si="0">+D15+G15+J15+M15+P15+S15+V15+Y15+AB15+AE15+AH15+AK15+AN15+AQ15+AT15+AW15+AZ15+BC15+BF15+BI15+BL15+BO15+BR15</f>
        <v>0</v>
      </c>
      <c r="BW15" s="31">
        <f t="shared" si="0"/>
        <v>4949600.32</v>
      </c>
    </row>
    <row r="16" spans="1:75" ht="15">
      <c r="A16" s="27">
        <f>A15 + 1</f>
        <v>102</v>
      </c>
      <c r="B16" s="29" t="s">
        <v>76</v>
      </c>
      <c r="C16" s="30">
        <v>108311</v>
      </c>
      <c r="D16" s="30">
        <v>0</v>
      </c>
      <c r="E16" s="30">
        <v>149335.5</v>
      </c>
      <c r="F16" s="30">
        <v>0</v>
      </c>
      <c r="G16" s="30">
        <v>0</v>
      </c>
      <c r="H16" s="30">
        <v>0</v>
      </c>
      <c r="I16" s="30">
        <v>132900.48000000001</v>
      </c>
      <c r="J16" s="30">
        <v>0</v>
      </c>
      <c r="K16" s="30">
        <v>171968.09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2243.5</v>
      </c>
      <c r="Y16" s="30">
        <v>0</v>
      </c>
      <c r="Z16" s="30">
        <v>3003.83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5897.5</v>
      </c>
      <c r="AH16" s="30">
        <v>0</v>
      </c>
      <c r="AI16" s="30">
        <v>8680.4599999999991</v>
      </c>
      <c r="AJ16" s="30">
        <v>22882.2</v>
      </c>
      <c r="AK16" s="30">
        <v>0</v>
      </c>
      <c r="AL16" s="30">
        <v>36224.68</v>
      </c>
      <c r="AM16" s="30">
        <v>0</v>
      </c>
      <c r="AN16" s="30">
        <v>0</v>
      </c>
      <c r="AO16" s="30">
        <v>0</v>
      </c>
      <c r="AP16" s="30">
        <v>2200</v>
      </c>
      <c r="AQ16" s="30">
        <v>0</v>
      </c>
      <c r="AR16" s="30">
        <v>4400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t="shared" ref="BU16:BU24" si="1">+C16+F16+I16+L16+O16+R16+U16+X16+AA16+AD16+AG16+AJ16+AM16+AP16+AS16+AV16+AY16+BB16+BE16+BH16+BK16+BN16+BQ16</f>
        <v>274434.68</v>
      </c>
      <c r="BV16" s="31">
        <f t="shared" si="0"/>
        <v>0</v>
      </c>
      <c r="BW16" s="31">
        <f t="shared" si="0"/>
        <v>373612.56</v>
      </c>
    </row>
    <row r="17" spans="1:75" ht="15">
      <c r="A17" s="27">
        <f t="shared" ref="A17:A24" si="2">A16 + 1</f>
        <v>103</v>
      </c>
      <c r="B17" s="29" t="s">
        <v>77</v>
      </c>
      <c r="C17" s="30">
        <v>1279960.3700000001</v>
      </c>
      <c r="D17" s="30">
        <v>0</v>
      </c>
      <c r="E17" s="30">
        <v>1714759.78</v>
      </c>
      <c r="F17" s="30">
        <v>0</v>
      </c>
      <c r="G17" s="30">
        <v>0</v>
      </c>
      <c r="H17" s="30">
        <v>0</v>
      </c>
      <c r="I17" s="30">
        <v>855285.75</v>
      </c>
      <c r="J17" s="30">
        <v>0</v>
      </c>
      <c r="K17" s="30">
        <v>1117792.1399999999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1100</v>
      </c>
      <c r="Y17" s="30">
        <v>0</v>
      </c>
      <c r="Z17" s="30">
        <v>1411.1</v>
      </c>
      <c r="AA17" s="30">
        <v>145321.51999999999</v>
      </c>
      <c r="AB17" s="30">
        <v>0</v>
      </c>
      <c r="AC17" s="30">
        <v>291143.67</v>
      </c>
      <c r="AD17" s="30">
        <v>0</v>
      </c>
      <c r="AE17" s="30">
        <v>0</v>
      </c>
      <c r="AF17" s="30">
        <v>0</v>
      </c>
      <c r="AG17" s="30">
        <v>3300</v>
      </c>
      <c r="AH17" s="30">
        <v>0</v>
      </c>
      <c r="AI17" s="30">
        <v>3300</v>
      </c>
      <c r="AJ17" s="30">
        <v>26179.4</v>
      </c>
      <c r="AK17" s="30">
        <v>0</v>
      </c>
      <c r="AL17" s="30">
        <v>71845.86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2311147.04</v>
      </c>
      <c r="BV17" s="31">
        <f t="shared" si="0"/>
        <v>0</v>
      </c>
      <c r="BW17" s="31">
        <f t="shared" si="0"/>
        <v>3200252.55</v>
      </c>
    </row>
    <row r="18" spans="1:75" ht="15">
      <c r="A18" s="27">
        <f t="shared" si="2"/>
        <v>104</v>
      </c>
      <c r="B18" s="29" t="s">
        <v>23</v>
      </c>
      <c r="C18" s="30">
        <v>22350</v>
      </c>
      <c r="D18" s="30">
        <v>0</v>
      </c>
      <c r="E18" s="30">
        <v>200420.23</v>
      </c>
      <c r="F18" s="30">
        <v>0</v>
      </c>
      <c r="G18" s="30">
        <v>0</v>
      </c>
      <c r="H18" s="30">
        <v>0</v>
      </c>
      <c r="I18" s="30">
        <v>2000000</v>
      </c>
      <c r="J18" s="30">
        <v>0</v>
      </c>
      <c r="K18" s="30">
        <v>2011906.61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48745.82</v>
      </c>
      <c r="S18" s="30">
        <v>0</v>
      </c>
      <c r="T18" s="30">
        <v>106764.37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9925375</v>
      </c>
      <c r="AK18" s="30">
        <v>0</v>
      </c>
      <c r="AL18" s="30">
        <v>14250527.300000001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11996470.82</v>
      </c>
      <c r="BV18" s="31">
        <f t="shared" si="0"/>
        <v>0</v>
      </c>
      <c r="BW18" s="31">
        <f t="shared" si="0"/>
        <v>16569618.510000002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1000</v>
      </c>
      <c r="D21" s="30">
        <v>0</v>
      </c>
      <c r="E21" s="30">
        <v>1000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1000</v>
      </c>
      <c r="BV21" s="31">
        <f t="shared" si="0"/>
        <v>0</v>
      </c>
      <c r="BW21" s="31">
        <f t="shared" si="0"/>
        <v>1000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77025</v>
      </c>
      <c r="D23" s="30">
        <v>0</v>
      </c>
      <c r="E23" s="30">
        <v>204556.92</v>
      </c>
      <c r="F23" s="30">
        <v>0</v>
      </c>
      <c r="G23" s="30">
        <v>0</v>
      </c>
      <c r="H23" s="30">
        <v>0</v>
      </c>
      <c r="I23" s="30">
        <v>8100</v>
      </c>
      <c r="J23" s="30">
        <v>0</v>
      </c>
      <c r="K23" s="30">
        <v>269254.69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4540.0200000000004</v>
      </c>
      <c r="AJ23" s="30">
        <v>117750.1</v>
      </c>
      <c r="AK23" s="30">
        <v>0</v>
      </c>
      <c r="AL23" s="30">
        <v>252809.06</v>
      </c>
      <c r="AM23" s="30">
        <v>0</v>
      </c>
      <c r="AN23" s="30">
        <v>0</v>
      </c>
      <c r="AO23" s="30">
        <v>0</v>
      </c>
      <c r="AP23" s="30">
        <v>33000</v>
      </c>
      <c r="AQ23" s="30">
        <v>0</v>
      </c>
      <c r="AR23" s="30">
        <v>69081.070000000007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235875.1</v>
      </c>
      <c r="BV23" s="31">
        <f t="shared" si="0"/>
        <v>0</v>
      </c>
      <c r="BW23" s="31">
        <f t="shared" si="0"/>
        <v>800241.76</v>
      </c>
    </row>
    <row r="24" spans="1:75" ht="15">
      <c r="A24" s="27">
        <f t="shared" si="2"/>
        <v>110</v>
      </c>
      <c r="B24" s="29" t="s">
        <v>83</v>
      </c>
      <c r="C24" s="30">
        <v>113430</v>
      </c>
      <c r="D24" s="30">
        <v>0</v>
      </c>
      <c r="E24" s="30">
        <v>129190.31</v>
      </c>
      <c r="F24" s="30">
        <v>0</v>
      </c>
      <c r="G24" s="30">
        <v>0</v>
      </c>
      <c r="H24" s="30">
        <v>0</v>
      </c>
      <c r="I24" s="30">
        <v>8524.89</v>
      </c>
      <c r="J24" s="30">
        <v>0</v>
      </c>
      <c r="K24" s="30">
        <v>16372.12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53500</v>
      </c>
      <c r="BI24" s="30">
        <v>0</v>
      </c>
      <c r="BJ24" s="30">
        <v>40000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175454.89</v>
      </c>
      <c r="BV24" s="31">
        <f t="shared" si="0"/>
        <v>0</v>
      </c>
      <c r="BW24" s="31">
        <f t="shared" si="0"/>
        <v>185562.43</v>
      </c>
    </row>
    <row r="25" spans="1:75" s="34" customFormat="1" ht="15.75" thickBot="1">
      <c r="A25" s="72">
        <v>100</v>
      </c>
      <c r="B25" s="32" t="s">
        <v>84</v>
      </c>
      <c r="C25" s="33">
        <f t="shared" ref="C25:BN25" si="3">SUM(C15:C24)</f>
        <v>3158211.37</v>
      </c>
      <c r="D25" s="33">
        <f t="shared" si="3"/>
        <v>0</v>
      </c>
      <c r="E25" s="33">
        <f t="shared" si="3"/>
        <v>4415094.4000000004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4990164.87</v>
      </c>
      <c r="J25" s="33">
        <f t="shared" si="3"/>
        <v>0</v>
      </c>
      <c r="K25" s="33">
        <f t="shared" si="3"/>
        <v>6037797.6500000004</v>
      </c>
      <c r="L25" s="33">
        <f t="shared" si="3"/>
        <v>0</v>
      </c>
      <c r="M25" s="33">
        <f t="shared" si="3"/>
        <v>0</v>
      </c>
      <c r="N25" s="33">
        <f t="shared" si="3"/>
        <v>0</v>
      </c>
      <c r="O25" s="33">
        <f t="shared" si="3"/>
        <v>0</v>
      </c>
      <c r="P25" s="33">
        <f t="shared" si="3"/>
        <v>0</v>
      </c>
      <c r="Q25" s="33">
        <f t="shared" si="3"/>
        <v>0</v>
      </c>
      <c r="R25" s="33">
        <f t="shared" si="3"/>
        <v>48745.82</v>
      </c>
      <c r="S25" s="33">
        <f t="shared" si="3"/>
        <v>0</v>
      </c>
      <c r="T25" s="33">
        <f t="shared" si="3"/>
        <v>106764.37</v>
      </c>
      <c r="U25" s="33">
        <f t="shared" si="3"/>
        <v>0</v>
      </c>
      <c r="V25" s="33">
        <f t="shared" si="3"/>
        <v>0</v>
      </c>
      <c r="W25" s="33">
        <f t="shared" si="3"/>
        <v>0</v>
      </c>
      <c r="X25" s="33">
        <f t="shared" si="3"/>
        <v>37061.300000000003</v>
      </c>
      <c r="Y25" s="33">
        <f t="shared" si="3"/>
        <v>0</v>
      </c>
      <c r="Z25" s="33">
        <f t="shared" si="3"/>
        <v>47138.720000000001</v>
      </c>
      <c r="AA25" s="33">
        <f t="shared" si="3"/>
        <v>145321.51999999999</v>
      </c>
      <c r="AB25" s="33">
        <f t="shared" si="3"/>
        <v>0</v>
      </c>
      <c r="AC25" s="33">
        <f t="shared" si="3"/>
        <v>291143.67</v>
      </c>
      <c r="AD25" s="33">
        <f t="shared" si="3"/>
        <v>0</v>
      </c>
      <c r="AE25" s="33">
        <f t="shared" si="3"/>
        <v>0</v>
      </c>
      <c r="AF25" s="33">
        <f t="shared" si="3"/>
        <v>0</v>
      </c>
      <c r="AG25" s="33">
        <f t="shared" si="3"/>
        <v>102672.5</v>
      </c>
      <c r="AH25" s="33">
        <f t="shared" si="3"/>
        <v>0</v>
      </c>
      <c r="AI25" s="33">
        <f t="shared" si="3"/>
        <v>144897.09</v>
      </c>
      <c r="AJ25" s="33">
        <f t="shared" si="3"/>
        <v>10336602.18</v>
      </c>
      <c r="AK25" s="33">
        <f t="shared" si="3"/>
        <v>0</v>
      </c>
      <c r="AL25" s="33">
        <f t="shared" si="3"/>
        <v>14923571.160000002</v>
      </c>
      <c r="AM25" s="33">
        <f t="shared" si="3"/>
        <v>0</v>
      </c>
      <c r="AN25" s="33">
        <f t="shared" si="3"/>
        <v>0</v>
      </c>
      <c r="AO25" s="33">
        <f t="shared" si="3"/>
        <v>0</v>
      </c>
      <c r="AP25" s="33">
        <f t="shared" si="3"/>
        <v>35200</v>
      </c>
      <c r="AQ25" s="33">
        <f t="shared" si="3"/>
        <v>0</v>
      </c>
      <c r="AR25" s="33">
        <f t="shared" si="3"/>
        <v>73481.070000000007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53500</v>
      </c>
      <c r="BI25" s="33">
        <f t="shared" si="3"/>
        <v>0</v>
      </c>
      <c r="BJ25" s="33">
        <f t="shared" si="3"/>
        <v>40000</v>
      </c>
      <c r="BK25" s="33">
        <f t="shared" si="3"/>
        <v>0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t="shared" ref="BO25:BW25" si="4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18907479.560000002</v>
      </c>
      <c r="BV25" s="33">
        <f t="shared" si="4"/>
        <v>0</v>
      </c>
      <c r="BW25" s="33">
        <f t="shared" si="4"/>
        <v>26079888.130000003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t="shared" ref="BV28:BW32" si="5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 + 1</f>
        <v>202</v>
      </c>
      <c r="B29" s="29" t="s">
        <v>87</v>
      </c>
      <c r="C29" s="30">
        <v>114670</v>
      </c>
      <c r="D29" s="30">
        <v>0</v>
      </c>
      <c r="E29" s="30">
        <v>511698.89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450000</v>
      </c>
      <c r="AB29" s="30">
        <v>0</v>
      </c>
      <c r="AC29" s="30">
        <v>455198.59</v>
      </c>
      <c r="AD29" s="30">
        <v>0</v>
      </c>
      <c r="AE29" s="30">
        <v>0</v>
      </c>
      <c r="AF29" s="30">
        <v>7249.86</v>
      </c>
      <c r="AG29" s="30">
        <v>50000</v>
      </c>
      <c r="AH29" s="30">
        <v>0</v>
      </c>
      <c r="AI29" s="30">
        <v>50000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614670</v>
      </c>
      <c r="BV29" s="31">
        <f t="shared" si="5"/>
        <v>0</v>
      </c>
      <c r="BW29" s="31">
        <f t="shared" si="5"/>
        <v>1024147.34</v>
      </c>
    </row>
    <row r="30" spans="1:75" ht="15">
      <c r="A30" s="27">
        <f>A29 + 1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234457.78</v>
      </c>
      <c r="AB30" s="30">
        <v>0</v>
      </c>
      <c r="AC30" s="30">
        <v>783442.02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234457.78</v>
      </c>
      <c r="BV30" s="31">
        <f t="shared" si="5"/>
        <v>0</v>
      </c>
      <c r="BW30" s="31">
        <f t="shared" si="5"/>
        <v>783442.02</v>
      </c>
    </row>
    <row r="31" spans="1:75" ht="15">
      <c r="A31" s="27">
        <f>A30 + 1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5">
      <c r="A32" s="27">
        <f>A31 + 1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t="shared" ref="C33:BN33" si="6">SUM(C28:C32)</f>
        <v>114670</v>
      </c>
      <c r="D33" s="33">
        <f t="shared" si="6"/>
        <v>0</v>
      </c>
      <c r="E33" s="33">
        <f t="shared" si="6"/>
        <v>511698.89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0</v>
      </c>
      <c r="Y33" s="33">
        <f t="shared" si="6"/>
        <v>0</v>
      </c>
      <c r="Z33" s="33">
        <f t="shared" si="6"/>
        <v>0</v>
      </c>
      <c r="AA33" s="33">
        <f t="shared" si="6"/>
        <v>684457.78</v>
      </c>
      <c r="AB33" s="33">
        <f t="shared" si="6"/>
        <v>0</v>
      </c>
      <c r="AC33" s="33">
        <f t="shared" si="6"/>
        <v>1238640.6100000001</v>
      </c>
      <c r="AD33" s="33">
        <f t="shared" si="6"/>
        <v>0</v>
      </c>
      <c r="AE33" s="33">
        <f t="shared" si="6"/>
        <v>0</v>
      </c>
      <c r="AF33" s="33">
        <f t="shared" si="6"/>
        <v>7249.86</v>
      </c>
      <c r="AG33" s="33">
        <f t="shared" si="6"/>
        <v>50000</v>
      </c>
      <c r="AH33" s="33">
        <f t="shared" si="6"/>
        <v>0</v>
      </c>
      <c r="AI33" s="33">
        <f t="shared" si="6"/>
        <v>50000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t="shared" ref="BO33:BW33" si="7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849127.78</v>
      </c>
      <c r="BV33" s="33">
        <f t="shared" si="7"/>
        <v>0</v>
      </c>
      <c r="BW33" s="33">
        <f t="shared" si="7"/>
        <v>1807589.3599999999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t="shared" ref="BV36:BW39" si="8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 + 1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 + 1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 + 1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t="shared" ref="C40:BN40" si="9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t="shared" ref="BO40:BW40" si="1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t="shared" ref="BU43:BW46" si="11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5">
      <c r="A44" s="27">
        <f>A43 + 1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 + 1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0</v>
      </c>
      <c r="BV45" s="31">
        <f t="shared" si="11"/>
        <v>0</v>
      </c>
      <c r="BW45" s="31">
        <f t="shared" si="11"/>
        <v>0</v>
      </c>
    </row>
    <row r="46" spans="1:75" ht="15">
      <c r="A46" s="27">
        <f>A45 + 1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t="shared" ref="C47:BN47" si="12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t="shared" ref="BO47:BW47" si="13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800000</v>
      </c>
      <c r="BO50" s="30">
        <v>0</v>
      </c>
      <c r="BP50" s="30">
        <v>800000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800000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800000</v>
      </c>
    </row>
    <row r="51" spans="1:75" s="34" customFormat="1" ht="15.75" thickBot="1">
      <c r="A51" s="72">
        <v>500</v>
      </c>
      <c r="B51" s="32" t="s">
        <v>106</v>
      </c>
      <c r="C51" s="33">
        <f t="shared" ref="C51:BN51" si="14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800000</v>
      </c>
      <c r="BO51" s="33">
        <f t="shared" ref="BO51:BW51" si="15">SUM(BO50)</f>
        <v>0</v>
      </c>
      <c r="BP51" s="33">
        <f t="shared" si="15"/>
        <v>800000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800000</v>
      </c>
      <c r="BV51" s="33">
        <f t="shared" si="15"/>
        <v>0</v>
      </c>
      <c r="BW51" s="33">
        <f t="shared" si="15"/>
        <v>800000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1585000</v>
      </c>
      <c r="BR54" s="30">
        <v>0</v>
      </c>
      <c r="BS54" s="30">
        <v>1692449.73</v>
      </c>
      <c r="BT54" s="30"/>
      <c r="BU54" s="31">
        <f t="shared" ref="BU54:BW55" si="16">+C54+F54+I54+L54+O54+R54+U54+X54+AA54+AD54+AG54+AJ54+AM54+AP54+AS54+AV54+AY54+BB54+BE54+BH54+BK54+BN54+BQ54</f>
        <v>1585000</v>
      </c>
      <c r="BV54" s="31">
        <f t="shared" si="16"/>
        <v>0</v>
      </c>
      <c r="BW54" s="31">
        <f t="shared" si="16"/>
        <v>1692449.73</v>
      </c>
    </row>
    <row r="55" spans="1:75" ht="15">
      <c r="A55" s="27">
        <f>A54 + 1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350000</v>
      </c>
      <c r="BR55" s="30">
        <v>0</v>
      </c>
      <c r="BS55" s="30">
        <v>355549.2</v>
      </c>
      <c r="BT55" s="30"/>
      <c r="BU55" s="31">
        <f t="shared" si="16"/>
        <v>350000</v>
      </c>
      <c r="BV55" s="31">
        <f t="shared" si="16"/>
        <v>0</v>
      </c>
      <c r="BW55" s="31">
        <f t="shared" si="16"/>
        <v>355549.2</v>
      </c>
    </row>
    <row r="56" spans="1:75" s="34" customFormat="1" ht="15.75" thickBot="1">
      <c r="A56" s="72">
        <v>700</v>
      </c>
      <c r="B56" s="32" t="s">
        <v>110</v>
      </c>
      <c r="C56" s="33">
        <f t="shared" ref="C56:BN56" si="17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t="shared" ref="BO56:BW56" si="18">SUM(BO54:BO55)</f>
        <v>0</v>
      </c>
      <c r="BP56" s="33">
        <f t="shared" si="18"/>
        <v>0</v>
      </c>
      <c r="BQ56" s="33">
        <f t="shared" si="18"/>
        <v>1935000</v>
      </c>
      <c r="BR56" s="33">
        <f t="shared" si="18"/>
        <v>0</v>
      </c>
      <c r="BS56" s="33">
        <f t="shared" si="18"/>
        <v>2047998.93</v>
      </c>
      <c r="BT56" s="33"/>
      <c r="BU56" s="33">
        <f t="shared" si="18"/>
        <v>1935000</v>
      </c>
      <c r="BV56" s="33">
        <f t="shared" si="18"/>
        <v>0</v>
      </c>
      <c r="BW56" s="33">
        <f t="shared" si="18"/>
        <v>2047998.93</v>
      </c>
    </row>
    <row r="57" spans="1:75" ht="16.5" thickTop="1" thickBot="1">
      <c r="A57" s="37"/>
      <c r="B57" s="38" t="s">
        <v>111</v>
      </c>
      <c r="C57" s="39">
        <f t="shared" ref="C57:BN57" si="19">+C25+C33+C40+C47+C51+C56</f>
        <v>3272881.37</v>
      </c>
      <c r="D57" s="39">
        <f t="shared" si="19"/>
        <v>0</v>
      </c>
      <c r="E57" s="39">
        <f t="shared" si="19"/>
        <v>4926793.29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4990164.87</v>
      </c>
      <c r="J57" s="39">
        <f t="shared" si="19"/>
        <v>0</v>
      </c>
      <c r="K57" s="39">
        <f t="shared" si="19"/>
        <v>6037797.6500000004</v>
      </c>
      <c r="L57" s="39">
        <f t="shared" si="19"/>
        <v>0</v>
      </c>
      <c r="M57" s="39">
        <f t="shared" si="19"/>
        <v>0</v>
      </c>
      <c r="N57" s="39">
        <f t="shared" si="19"/>
        <v>0</v>
      </c>
      <c r="O57" s="39">
        <f t="shared" si="19"/>
        <v>0</v>
      </c>
      <c r="P57" s="39">
        <f t="shared" si="19"/>
        <v>0</v>
      </c>
      <c r="Q57" s="39">
        <f t="shared" si="19"/>
        <v>0</v>
      </c>
      <c r="R57" s="39">
        <f t="shared" si="19"/>
        <v>48745.82</v>
      </c>
      <c r="S57" s="39">
        <f t="shared" si="19"/>
        <v>0</v>
      </c>
      <c r="T57" s="39">
        <f t="shared" si="19"/>
        <v>106764.37</v>
      </c>
      <c r="U57" s="39">
        <f t="shared" si="19"/>
        <v>0</v>
      </c>
      <c r="V57" s="39">
        <f t="shared" si="19"/>
        <v>0</v>
      </c>
      <c r="W57" s="39">
        <f t="shared" si="19"/>
        <v>0</v>
      </c>
      <c r="X57" s="39">
        <f t="shared" si="19"/>
        <v>37061.300000000003</v>
      </c>
      <c r="Y57" s="39">
        <f t="shared" si="19"/>
        <v>0</v>
      </c>
      <c r="Z57" s="39">
        <f t="shared" si="19"/>
        <v>47138.720000000001</v>
      </c>
      <c r="AA57" s="39">
        <f t="shared" si="19"/>
        <v>829779.3</v>
      </c>
      <c r="AB57" s="39">
        <f t="shared" si="19"/>
        <v>0</v>
      </c>
      <c r="AC57" s="39">
        <f t="shared" si="19"/>
        <v>1529784.28</v>
      </c>
      <c r="AD57" s="39">
        <f t="shared" si="19"/>
        <v>0</v>
      </c>
      <c r="AE57" s="39">
        <f t="shared" si="19"/>
        <v>0</v>
      </c>
      <c r="AF57" s="39">
        <f t="shared" si="19"/>
        <v>7249.86</v>
      </c>
      <c r="AG57" s="39">
        <f t="shared" si="19"/>
        <v>152672.5</v>
      </c>
      <c r="AH57" s="39">
        <f t="shared" si="19"/>
        <v>0</v>
      </c>
      <c r="AI57" s="39">
        <f t="shared" si="19"/>
        <v>194897.09</v>
      </c>
      <c r="AJ57" s="39">
        <f t="shared" si="19"/>
        <v>10336602.18</v>
      </c>
      <c r="AK57" s="39">
        <f t="shared" si="19"/>
        <v>0</v>
      </c>
      <c r="AL57" s="39">
        <f t="shared" si="19"/>
        <v>14923571.160000002</v>
      </c>
      <c r="AM57" s="39">
        <f t="shared" si="19"/>
        <v>0</v>
      </c>
      <c r="AN57" s="39">
        <f t="shared" si="19"/>
        <v>0</v>
      </c>
      <c r="AO57" s="39">
        <f t="shared" si="19"/>
        <v>0</v>
      </c>
      <c r="AP57" s="39">
        <f t="shared" si="19"/>
        <v>35200</v>
      </c>
      <c r="AQ57" s="39">
        <f t="shared" si="19"/>
        <v>0</v>
      </c>
      <c r="AR57" s="39">
        <f t="shared" si="19"/>
        <v>73481.070000000007</v>
      </c>
      <c r="AS57" s="39">
        <f t="shared" si="19"/>
        <v>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53500</v>
      </c>
      <c r="BI57" s="39">
        <f t="shared" si="19"/>
        <v>0</v>
      </c>
      <c r="BJ57" s="39">
        <f t="shared" si="19"/>
        <v>40000</v>
      </c>
      <c r="BK57" s="39">
        <f t="shared" si="19"/>
        <v>0</v>
      </c>
      <c r="BL57" s="39">
        <f t="shared" si="19"/>
        <v>0</v>
      </c>
      <c r="BM57" s="39">
        <f t="shared" si="19"/>
        <v>0</v>
      </c>
      <c r="BN57" s="39">
        <f t="shared" si="19"/>
        <v>800000</v>
      </c>
      <c r="BO57" s="39">
        <f t="shared" ref="BO57:BW57" si="20">+BO25+BO33+BO40+BO47+BO51+BO56</f>
        <v>0</v>
      </c>
      <c r="BP57" s="39">
        <f t="shared" si="20"/>
        <v>800000</v>
      </c>
      <c r="BQ57" s="39">
        <f t="shared" si="20"/>
        <v>1935000</v>
      </c>
      <c r="BR57" s="39">
        <f t="shared" si="20"/>
        <v>0</v>
      </c>
      <c r="BS57" s="39">
        <f t="shared" si="20"/>
        <v>2047998.93</v>
      </c>
      <c r="BT57" s="39"/>
      <c r="BU57" s="39">
        <f>+BU12+BU25+BU33+BU40+BU47+BU51+BU56</f>
        <v>22491607.340000004</v>
      </c>
      <c r="BV57" s="39">
        <f t="shared" si="20"/>
        <v>0</v>
      </c>
      <c r="BW57" s="39">
        <f t="shared" si="20"/>
        <v>30735476.420000002</v>
      </c>
    </row>
  </sheetData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Spese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4</dc:creator>
  <cp:lastModifiedBy>sguidi</cp:lastModifiedBy>
  <cp:lastPrinted>2015-03-02T13:25:41Z</cp:lastPrinted>
  <dcterms:created xsi:type="dcterms:W3CDTF">2000-01-20T08:39:24Z</dcterms:created>
  <dcterms:modified xsi:type="dcterms:W3CDTF">2020-01-20T13:58:33Z</dcterms:modified>
</cp:coreProperties>
</file>